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20" windowWidth="15300" windowHeight="6090"/>
  </bookViews>
  <sheets>
    <sheet name="Sheet1" sheetId="1" r:id="rId1"/>
    <sheet name="Sheet2" sheetId="2" r:id="rId2"/>
    <sheet name="Sheet3" sheetId="3" r:id="rId3"/>
  </sheets>
  <calcPr calcId="144525"/>
  <fileRecoveryPr repairLoad="1"/>
</workbook>
</file>

<file path=xl/calcChain.xml><?xml version="1.0" encoding="utf-8"?>
<calcChain xmlns="http://schemas.openxmlformats.org/spreadsheetml/2006/main">
  <c r="H17" i="1" l="1"/>
  <c r="H16" i="1"/>
  <c r="G6" i="1"/>
  <c r="H12" i="1"/>
  <c r="H14" i="1" s="1"/>
  <c r="G12" i="1"/>
  <c r="G10" i="1" s="1"/>
  <c r="H6" i="1"/>
  <c r="G14" i="1"/>
  <c r="G17" i="1" s="1"/>
  <c r="E8" i="1"/>
  <c r="F13" i="1"/>
  <c r="E13" i="1"/>
  <c r="F10" i="1"/>
  <c r="F7" i="1" s="1"/>
  <c r="E10" i="1"/>
  <c r="E11" i="1" s="1"/>
  <c r="E12" i="1" s="1"/>
  <c r="G16" i="1" l="1"/>
  <c r="E7" i="1"/>
  <c r="G7" i="1"/>
  <c r="H10" i="1"/>
  <c r="H8" i="1"/>
  <c r="G11" i="1"/>
  <c r="G8" i="1"/>
  <c r="E14" i="1"/>
  <c r="F11" i="1"/>
  <c r="F12" i="1" s="1"/>
  <c r="F14" i="1" l="1"/>
  <c r="F8" i="1"/>
  <c r="E17" i="1"/>
  <c r="E16" i="1"/>
  <c r="H7" i="1"/>
  <c r="H11" i="1"/>
  <c r="F17" i="1" l="1"/>
  <c r="F16" i="1"/>
</calcChain>
</file>

<file path=xl/sharedStrings.xml><?xml version="1.0" encoding="utf-8"?>
<sst xmlns="http://schemas.openxmlformats.org/spreadsheetml/2006/main" count="36" uniqueCount="34">
  <si>
    <t>Assumptions:</t>
  </si>
  <si>
    <t>LCR:</t>
  </si>
  <si>
    <t>20-30 hours per week</t>
  </si>
  <si>
    <t>Bong:</t>
  </si>
  <si>
    <t>PTO 2 weeks</t>
  </si>
  <si>
    <t>$17/hour (before taxes)</t>
  </si>
  <si>
    <t>$21/hour (before taxes)</t>
  </si>
  <si>
    <t>$18.30/hour (before taxes) for overtime</t>
  </si>
  <si>
    <t>General:</t>
  </si>
  <si>
    <t>Taxes at 22%</t>
  </si>
  <si>
    <t>LCR</t>
  </si>
  <si>
    <t>Salary</t>
  </si>
  <si>
    <t>taxes</t>
  </si>
  <si>
    <t>After Taxes</t>
  </si>
  <si>
    <t>$1,200 for 2 weeks in Late Spring-Early Fall (after taxes)</t>
  </si>
  <si>
    <t>$1,000 for 2 weeks in late Fall to early Spring (after taxes)</t>
  </si>
  <si>
    <t xml:space="preserve">      30-35 hours</t>
  </si>
  <si>
    <t xml:space="preserve">      35-40 hours (May-Sept)</t>
  </si>
  <si>
    <t>Annual</t>
  </si>
  <si>
    <t>Vacation Pay (after tax)</t>
  </si>
  <si>
    <t>Annual Total</t>
  </si>
  <si>
    <t>Low</t>
  </si>
  <si>
    <t>High</t>
  </si>
  <si>
    <t xml:space="preserve">Other: </t>
  </si>
  <si>
    <t>Often get 2-3% increase each year.</t>
  </si>
  <si>
    <t>Average hours/week</t>
  </si>
  <si>
    <t>Bong</t>
  </si>
  <si>
    <t>50 weeks per year worked</t>
  </si>
  <si>
    <t>Rate/hour (before taxes)</t>
  </si>
  <si>
    <t>Rate/hour (after taxes)</t>
  </si>
  <si>
    <t>(using $1,200 May-Sept and $1,000 Oct-April)</t>
  </si>
  <si>
    <t>Note only per hour changes for Bong</t>
  </si>
  <si>
    <t>Avg Monthly</t>
  </si>
  <si>
    <t>Avg 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</si>
</sst>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4" xfId="0" applyFont="1" applyFill="1" applyBorder="1"/>
    <xf numFmtId="0" fontId="3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7" fontId="0" fillId="0" borderId="0" xfId="1" applyNumberFormat="1" applyFont="1" applyBorder="1" applyAlignment="1">
      <alignment horizontal="center"/>
    </xf>
    <xf numFmtId="7" fontId="0" fillId="0" borderId="5" xfId="1" applyNumberFormat="1" applyFont="1" applyBorder="1" applyAlignment="1">
      <alignment horizontal="center"/>
    </xf>
    <xf numFmtId="5" fontId="0" fillId="0" borderId="0" xfId="1" applyNumberFormat="1" applyFont="1" applyBorder="1"/>
    <xf numFmtId="5" fontId="0" fillId="0" borderId="5" xfId="1" applyNumberFormat="1" applyFont="1" applyBorder="1"/>
    <xf numFmtId="5" fontId="0" fillId="0" borderId="0" xfId="0" applyNumberFormat="1" applyBorder="1"/>
    <xf numFmtId="5" fontId="0" fillId="0" borderId="5" xfId="0" applyNumberFormat="1" applyBorder="1"/>
    <xf numFmtId="0" fontId="2" fillId="0" borderId="4" xfId="0" applyFont="1" applyBorder="1"/>
    <xf numFmtId="0" fontId="0" fillId="0" borderId="6" xfId="0" applyBorder="1"/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7" fontId="0" fillId="0" borderId="4" xfId="1" applyNumberFormat="1" applyFont="1" applyBorder="1" applyAlignment="1">
      <alignment horizontal="center"/>
    </xf>
    <xf numFmtId="5" fontId="0" fillId="0" borderId="4" xfId="1" applyNumberFormat="1" applyFont="1" applyBorder="1"/>
    <xf numFmtId="5" fontId="0" fillId="0" borderId="4" xfId="0" applyNumberFormat="1" applyBorder="1"/>
    <xf numFmtId="0" fontId="0" fillId="0" borderId="8" xfId="0" applyBorder="1"/>
    <xf numFmtId="0" fontId="0" fillId="2" borderId="1" xfId="0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GridLines="0" tabSelected="1" workbookViewId="0">
      <selection activeCell="B20" sqref="B20"/>
    </sheetView>
  </sheetViews>
  <sheetFormatPr defaultRowHeight="14.5" x14ac:dyDescent="0.35"/>
  <cols>
    <col min="2" max="2" width="51" customWidth="1"/>
    <col min="3" max="3" width="6.36328125" customWidth="1"/>
    <col min="4" max="4" width="20.7265625" customWidth="1"/>
    <col min="5" max="8" width="11.6328125" customWidth="1"/>
  </cols>
  <sheetData>
    <row r="1" spans="1:8" x14ac:dyDescent="0.35">
      <c r="D1" s="2"/>
      <c r="E1" s="31" t="s">
        <v>10</v>
      </c>
      <c r="F1" s="32"/>
      <c r="G1" s="35" t="s">
        <v>26</v>
      </c>
      <c r="H1" s="36"/>
    </row>
    <row r="2" spans="1:8" x14ac:dyDescent="0.35">
      <c r="D2" s="3"/>
      <c r="E2" s="33"/>
      <c r="F2" s="34"/>
      <c r="G2" s="29" t="s">
        <v>30</v>
      </c>
      <c r="H2" s="30"/>
    </row>
    <row r="3" spans="1:8" ht="14.5" customHeight="1" x14ac:dyDescent="0.35">
      <c r="D3" s="3"/>
      <c r="E3" s="33"/>
      <c r="F3" s="34"/>
      <c r="G3" s="29"/>
      <c r="H3" s="30"/>
    </row>
    <row r="4" spans="1:8" ht="15" thickBot="1" x14ac:dyDescent="0.4">
      <c r="D4" s="4" t="s">
        <v>18</v>
      </c>
      <c r="E4" s="20" t="s">
        <v>21</v>
      </c>
      <c r="F4" s="6" t="s">
        <v>22</v>
      </c>
      <c r="G4" s="5" t="s">
        <v>21</v>
      </c>
      <c r="H4" s="6" t="s">
        <v>22</v>
      </c>
    </row>
    <row r="5" spans="1:8" x14ac:dyDescent="0.35">
      <c r="A5" s="27"/>
      <c r="B5" s="28" t="s">
        <v>0</v>
      </c>
      <c r="C5" s="1"/>
      <c r="D5" s="7"/>
      <c r="E5" s="7"/>
      <c r="F5" s="9"/>
      <c r="G5" s="8"/>
      <c r="H5" s="9"/>
    </row>
    <row r="6" spans="1:8" x14ac:dyDescent="0.35">
      <c r="A6" s="7" t="s">
        <v>8</v>
      </c>
      <c r="B6" s="9" t="s">
        <v>9</v>
      </c>
      <c r="D6" s="7" t="s">
        <v>25</v>
      </c>
      <c r="E6" s="21">
        <v>20</v>
      </c>
      <c r="F6" s="22">
        <v>30</v>
      </c>
      <c r="G6" s="10">
        <f>+((40*5)+(35*7))/12</f>
        <v>37.083333333333336</v>
      </c>
      <c r="H6" s="11">
        <f>+((35*5)+(30*7))/12</f>
        <v>32.083333333333336</v>
      </c>
    </row>
    <row r="7" spans="1:8" x14ac:dyDescent="0.35">
      <c r="A7" s="7"/>
      <c r="B7" s="9" t="s">
        <v>27</v>
      </c>
      <c r="D7" s="7" t="s">
        <v>28</v>
      </c>
      <c r="E7" s="23">
        <f>+E10/E6/50</f>
        <v>21</v>
      </c>
      <c r="F7" s="13">
        <f>+F10/F6/50</f>
        <v>21</v>
      </c>
      <c r="G7" s="12">
        <f>+G10/G6/50</f>
        <v>17.977528089887642</v>
      </c>
      <c r="H7" s="13">
        <f>+H10/H6/50</f>
        <v>20.779220779220779</v>
      </c>
    </row>
    <row r="8" spans="1:8" x14ac:dyDescent="0.35">
      <c r="A8" s="7"/>
      <c r="B8" s="9"/>
      <c r="D8" s="7" t="s">
        <v>29</v>
      </c>
      <c r="E8" s="23">
        <f>+E12/E6/50</f>
        <v>16.38</v>
      </c>
      <c r="F8" s="13">
        <f>+F12/F6/50</f>
        <v>16.38</v>
      </c>
      <c r="G8" s="12">
        <f>+G12/G6/50</f>
        <v>14.022471910112358</v>
      </c>
      <c r="H8" s="13">
        <f>+H12/H6/50</f>
        <v>16.207792207792206</v>
      </c>
    </row>
    <row r="9" spans="1:8" x14ac:dyDescent="0.35">
      <c r="A9" s="7" t="s">
        <v>1</v>
      </c>
      <c r="B9" s="9" t="s">
        <v>6</v>
      </c>
      <c r="D9" s="7"/>
      <c r="E9" s="7"/>
      <c r="F9" s="9"/>
      <c r="G9" s="8"/>
      <c r="H9" s="9"/>
    </row>
    <row r="10" spans="1:8" x14ac:dyDescent="0.35">
      <c r="A10" s="7"/>
      <c r="B10" s="9" t="s">
        <v>2</v>
      </c>
      <c r="D10" s="7" t="s">
        <v>11</v>
      </c>
      <c r="E10" s="24">
        <f>21*E6*50</f>
        <v>21000</v>
      </c>
      <c r="F10" s="15">
        <f>21*F6*50</f>
        <v>31500</v>
      </c>
      <c r="G10" s="14">
        <f>+G12/(1-0.22)</f>
        <v>33333.333333333336</v>
      </c>
      <c r="H10" s="15">
        <f>+H12/(1-0.22)</f>
        <v>33333.333333333336</v>
      </c>
    </row>
    <row r="11" spans="1:8" x14ac:dyDescent="0.35">
      <c r="A11" s="7"/>
      <c r="B11" s="9" t="s">
        <v>4</v>
      </c>
      <c r="D11" s="7" t="s">
        <v>12</v>
      </c>
      <c r="E11" s="24">
        <f>+E10*0.22</f>
        <v>4620</v>
      </c>
      <c r="F11" s="15">
        <f>+F10*0.22</f>
        <v>6930</v>
      </c>
      <c r="G11" s="16">
        <f>+G10-G12</f>
        <v>7333.3333333333358</v>
      </c>
      <c r="H11" s="17">
        <f>+H10-H12</f>
        <v>7333.3333333333358</v>
      </c>
    </row>
    <row r="12" spans="1:8" x14ac:dyDescent="0.35">
      <c r="A12" s="7"/>
      <c r="B12" s="9"/>
      <c r="D12" s="7" t="s">
        <v>13</v>
      </c>
      <c r="E12" s="25">
        <f>+E10-E11</f>
        <v>16380</v>
      </c>
      <c r="F12" s="17">
        <f>+F10-F11</f>
        <v>24570</v>
      </c>
      <c r="G12" s="16">
        <f>(1200*5*2)+(1000*7*2)</f>
        <v>26000</v>
      </c>
      <c r="H12" s="17">
        <f>(1200*5*2)+(1000*7*2)</f>
        <v>26000</v>
      </c>
    </row>
    <row r="13" spans="1:8" x14ac:dyDescent="0.35">
      <c r="A13" s="7" t="s">
        <v>3</v>
      </c>
      <c r="B13" s="9" t="s">
        <v>14</v>
      </c>
      <c r="D13" s="7" t="s">
        <v>19</v>
      </c>
      <c r="E13" s="25">
        <f>(21*E6*2)*(1-0.22)</f>
        <v>655.20000000000005</v>
      </c>
      <c r="F13" s="17">
        <f>(21*F6*2)*(1-0.22)</f>
        <v>982.80000000000007</v>
      </c>
      <c r="G13" s="16">
        <v>0</v>
      </c>
      <c r="H13" s="17">
        <v>0</v>
      </c>
    </row>
    <row r="14" spans="1:8" x14ac:dyDescent="0.35">
      <c r="A14" s="7"/>
      <c r="B14" s="9" t="s">
        <v>17</v>
      </c>
      <c r="D14" s="7" t="s">
        <v>20</v>
      </c>
      <c r="E14" s="25">
        <f>+E12+E13</f>
        <v>17035.2</v>
      </c>
      <c r="F14" s="17">
        <f>+F12+F13</f>
        <v>25552.799999999999</v>
      </c>
      <c r="G14" s="16">
        <f>+G12+G13</f>
        <v>26000</v>
      </c>
      <c r="H14" s="17">
        <f>+H12+H13</f>
        <v>26000</v>
      </c>
    </row>
    <row r="15" spans="1:8" x14ac:dyDescent="0.35">
      <c r="A15" s="7"/>
      <c r="B15" s="9" t="s">
        <v>15</v>
      </c>
      <c r="D15" s="7"/>
      <c r="E15" s="7"/>
      <c r="F15" s="9"/>
      <c r="G15" s="8"/>
      <c r="H15" s="9"/>
    </row>
    <row r="16" spans="1:8" x14ac:dyDescent="0.35">
      <c r="A16" s="7"/>
      <c r="B16" s="9" t="s">
        <v>16</v>
      </c>
      <c r="D16" s="7" t="s">
        <v>32</v>
      </c>
      <c r="E16" s="25">
        <f>+E14/12</f>
        <v>1419.6000000000001</v>
      </c>
      <c r="F16" s="17">
        <f>+F14/12</f>
        <v>2129.4</v>
      </c>
      <c r="G16" s="16">
        <f>+G14/12</f>
        <v>2166.6666666666665</v>
      </c>
      <c r="H16" s="17">
        <f>+H14/12</f>
        <v>2166.6666666666665</v>
      </c>
    </row>
    <row r="17" spans="1:8" x14ac:dyDescent="0.35">
      <c r="A17" s="7"/>
      <c r="B17" s="9" t="s">
        <v>5</v>
      </c>
      <c r="D17" s="7" t="s">
        <v>33</v>
      </c>
      <c r="E17" s="25">
        <f>+E14/52</f>
        <v>327.60000000000002</v>
      </c>
      <c r="F17" s="17">
        <f>+F14/52</f>
        <v>491.4</v>
      </c>
      <c r="G17" s="16">
        <f>+G14/50</f>
        <v>520</v>
      </c>
      <c r="H17" s="17">
        <f>+H14/50</f>
        <v>520</v>
      </c>
    </row>
    <row r="18" spans="1:8" ht="15" thickBot="1" x14ac:dyDescent="0.4">
      <c r="A18" s="19"/>
      <c r="B18" s="26" t="s">
        <v>7</v>
      </c>
      <c r="D18" s="7"/>
      <c r="E18" s="7"/>
      <c r="F18" s="9"/>
      <c r="G18" s="8"/>
      <c r="H18" s="9"/>
    </row>
    <row r="19" spans="1:8" x14ac:dyDescent="0.35">
      <c r="D19" s="18" t="s">
        <v>23</v>
      </c>
      <c r="E19" s="7"/>
      <c r="F19" s="9"/>
      <c r="G19" s="8"/>
      <c r="H19" s="9"/>
    </row>
    <row r="20" spans="1:8" ht="14.5" customHeight="1" x14ac:dyDescent="0.35">
      <c r="D20" s="7"/>
      <c r="E20" s="41" t="s">
        <v>24</v>
      </c>
      <c r="F20" s="38"/>
      <c r="G20" s="37" t="s">
        <v>31</v>
      </c>
      <c r="H20" s="38"/>
    </row>
    <row r="21" spans="1:8" ht="15" thickBot="1" x14ac:dyDescent="0.4">
      <c r="D21" s="19"/>
      <c r="E21" s="42"/>
      <c r="F21" s="40"/>
      <c r="G21" s="39"/>
      <c r="H21" s="40"/>
    </row>
  </sheetData>
  <mergeCells count="5">
    <mergeCell ref="G2:H3"/>
    <mergeCell ref="E1:F3"/>
    <mergeCell ref="G1:H1"/>
    <mergeCell ref="G20:H21"/>
    <mergeCell ref="E20:F21"/>
  </mergeCells>
  <pageMargins left="0.7" right="0.7" top="0.75" bottom="0.75" header="0.3" footer="0.3"/>
  <pageSetup scale="9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2023-08-07T23:35:10Z</cp:lastPrinted>
  <dcterms:created xsi:type="dcterms:W3CDTF">2023-08-07T22:42:47Z</dcterms:created>
  <dcterms:modified xsi:type="dcterms:W3CDTF">2023-08-10T17:47:21Z</dcterms:modified>
</cp:coreProperties>
</file>